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List3" sheetId="3" r:id="rId1"/>
  </sheets>
  <calcPr calcId="125725"/>
</workbook>
</file>

<file path=xl/calcChain.xml><?xml version="1.0" encoding="utf-8"?>
<calcChain xmlns="http://schemas.openxmlformats.org/spreadsheetml/2006/main">
  <c r="F8" i="3"/>
  <c r="F7"/>
  <c r="E7"/>
  <c r="E3"/>
  <c r="F3" s="1"/>
  <c r="E4"/>
  <c r="F4"/>
  <c r="E5"/>
  <c r="F5"/>
  <c r="F2"/>
  <c r="E2"/>
  <c r="E15"/>
  <c r="F15" s="1"/>
  <c r="E16"/>
  <c r="F16"/>
  <c r="E17"/>
  <c r="F17"/>
  <c r="E18"/>
  <c r="F18"/>
  <c r="E19"/>
  <c r="F19"/>
  <c r="F14"/>
  <c r="E14"/>
  <c r="F10"/>
  <c r="E10"/>
  <c r="H2"/>
  <c r="H3"/>
  <c r="I3" s="1"/>
  <c r="J3"/>
  <c r="K3"/>
  <c r="L3"/>
  <c r="H4"/>
  <c r="I4" s="1"/>
  <c r="J4"/>
  <c r="L4"/>
  <c r="H5"/>
  <c r="I5"/>
  <c r="J5"/>
  <c r="K5"/>
  <c r="L5"/>
  <c r="H6"/>
  <c r="I6" s="1"/>
  <c r="J6"/>
  <c r="K6"/>
  <c r="L6"/>
  <c r="H7"/>
  <c r="I7"/>
  <c r="J7"/>
  <c r="K7"/>
  <c r="L7"/>
  <c r="H8"/>
  <c r="I8"/>
  <c r="J8"/>
  <c r="K8"/>
  <c r="L8"/>
  <c r="H9"/>
  <c r="I9" s="1"/>
  <c r="J9"/>
  <c r="K9"/>
  <c r="L9"/>
  <c r="H10"/>
  <c r="I10" s="1"/>
  <c r="J10"/>
  <c r="K10"/>
  <c r="L10"/>
  <c r="H11"/>
  <c r="I11" s="1"/>
  <c r="J11"/>
  <c r="K11"/>
  <c r="L11"/>
  <c r="H12"/>
  <c r="I12" s="1"/>
  <c r="J12"/>
  <c r="K12"/>
  <c r="L12"/>
  <c r="H13"/>
  <c r="I13" s="1"/>
  <c r="J13"/>
  <c r="K13"/>
  <c r="L13"/>
  <c r="H14"/>
  <c r="I14"/>
  <c r="J14"/>
  <c r="K14"/>
  <c r="L14"/>
  <c r="H15"/>
  <c r="I15" s="1"/>
  <c r="J15"/>
  <c r="K15"/>
  <c r="L15"/>
  <c r="H16"/>
  <c r="I16"/>
  <c r="J16"/>
  <c r="K16"/>
  <c r="L16"/>
  <c r="L2"/>
  <c r="H17"/>
  <c r="I17" s="1"/>
  <c r="J17"/>
  <c r="L17"/>
  <c r="H18"/>
  <c r="I18" s="1"/>
  <c r="J18"/>
  <c r="L18"/>
  <c r="H19"/>
  <c r="I19"/>
  <c r="J19"/>
  <c r="K19"/>
  <c r="L19"/>
  <c r="H20"/>
  <c r="I20" s="1"/>
  <c r="J20"/>
  <c r="L20"/>
  <c r="H21"/>
  <c r="I21" s="1"/>
  <c r="J21"/>
  <c r="K21"/>
  <c r="L21"/>
  <c r="H22"/>
  <c r="I22" s="1"/>
  <c r="L22"/>
  <c r="H23"/>
  <c r="I23" s="1"/>
  <c r="J23"/>
  <c r="K23"/>
  <c r="L23"/>
  <c r="H24"/>
  <c r="I24" s="1"/>
  <c r="K24"/>
  <c r="L24"/>
  <c r="H25"/>
  <c r="I25"/>
  <c r="J25"/>
  <c r="K25"/>
  <c r="L25"/>
  <c r="H26"/>
  <c r="I26" s="1"/>
  <c r="J26"/>
  <c r="L26"/>
  <c r="H27"/>
  <c r="I27"/>
  <c r="J27"/>
  <c r="K27"/>
  <c r="L27"/>
  <c r="H28"/>
  <c r="I28" s="1"/>
  <c r="J28"/>
  <c r="L28"/>
  <c r="H29"/>
  <c r="I29"/>
  <c r="J29"/>
  <c r="K29"/>
  <c r="L29"/>
  <c r="H30"/>
  <c r="I30" s="1"/>
  <c r="J30"/>
  <c r="L30"/>
  <c r="H31"/>
  <c r="I31"/>
  <c r="J31"/>
  <c r="K31"/>
  <c r="L31"/>
  <c r="H32"/>
  <c r="I32" s="1"/>
  <c r="J32"/>
  <c r="L32"/>
  <c r="H33"/>
  <c r="I33"/>
  <c r="J33"/>
  <c r="K33"/>
  <c r="L33"/>
  <c r="H34"/>
  <c r="I34" s="1"/>
  <c r="J34"/>
  <c r="L34"/>
  <c r="H35"/>
  <c r="I35"/>
  <c r="J35"/>
  <c r="K35"/>
  <c r="L35"/>
  <c r="H36"/>
  <c r="I36" s="1"/>
  <c r="J36"/>
  <c r="L36"/>
  <c r="H37"/>
  <c r="I37"/>
  <c r="J37"/>
  <c r="K37"/>
  <c r="L37"/>
  <c r="H38"/>
  <c r="I38"/>
  <c r="J38"/>
  <c r="K38"/>
  <c r="L38"/>
  <c r="H39"/>
  <c r="I39" s="1"/>
  <c r="J39"/>
  <c r="K39"/>
  <c r="L39"/>
  <c r="H40"/>
  <c r="I40"/>
  <c r="J40"/>
  <c r="K40"/>
  <c r="L40"/>
  <c r="H41"/>
  <c r="I41" s="1"/>
  <c r="J41"/>
  <c r="L41"/>
  <c r="H42"/>
  <c r="I42"/>
  <c r="J42"/>
  <c r="K42"/>
  <c r="L42"/>
  <c r="H43"/>
  <c r="I43"/>
  <c r="J43"/>
  <c r="K43"/>
  <c r="L43"/>
  <c r="H44"/>
  <c r="I44"/>
  <c r="J44"/>
  <c r="K44"/>
  <c r="L44"/>
  <c r="H45"/>
  <c r="I45" s="1"/>
  <c r="J45"/>
  <c r="K45"/>
  <c r="L45"/>
  <c r="H46"/>
  <c r="I46"/>
  <c r="J46"/>
  <c r="K46"/>
  <c r="L46"/>
  <c r="H47"/>
  <c r="I47" s="1"/>
  <c r="J47"/>
  <c r="L47"/>
  <c r="H48"/>
  <c r="I48"/>
  <c r="J48"/>
  <c r="K48"/>
  <c r="L48"/>
  <c r="H49"/>
  <c r="I49" s="1"/>
  <c r="J49"/>
  <c r="K49"/>
  <c r="L49"/>
  <c r="H50"/>
  <c r="I50"/>
  <c r="J50"/>
  <c r="K50"/>
  <c r="L50"/>
  <c r="H51"/>
  <c r="I51" s="1"/>
  <c r="J51"/>
  <c r="K51"/>
  <c r="L51"/>
  <c r="H52"/>
  <c r="I52"/>
  <c r="J52"/>
  <c r="K52"/>
  <c r="L52"/>
  <c r="H53"/>
  <c r="I53"/>
  <c r="J53"/>
  <c r="K53"/>
  <c r="L53"/>
  <c r="H54"/>
  <c r="I54" s="1"/>
  <c r="J54"/>
  <c r="L54"/>
  <c r="H55"/>
  <c r="I55"/>
  <c r="J55"/>
  <c r="K55"/>
  <c r="L55"/>
  <c r="H56"/>
  <c r="I56" s="1"/>
  <c r="J56"/>
  <c r="K56"/>
  <c r="L56"/>
  <c r="F53"/>
  <c r="G53"/>
  <c r="F54"/>
  <c r="G54"/>
  <c r="F55"/>
  <c r="G55"/>
  <c r="F56"/>
  <c r="G56"/>
  <c r="G26"/>
  <c r="F26"/>
  <c r="G25"/>
  <c r="E8"/>
  <c r="E20"/>
  <c r="F20" s="1"/>
  <c r="F25"/>
  <c r="K17" l="1"/>
  <c r="K4"/>
  <c r="J24"/>
  <c r="J22"/>
  <c r="K54"/>
  <c r="K36"/>
  <c r="K34"/>
  <c r="K32"/>
  <c r="K30"/>
  <c r="K28"/>
  <c r="K26"/>
  <c r="K22"/>
  <c r="K20"/>
  <c r="K18"/>
  <c r="K47"/>
  <c r="K41"/>
  <c r="K2"/>
  <c r="I2"/>
  <c r="J2" l="1"/>
  <c r="F27"/>
  <c r="G27"/>
  <c r="F29"/>
  <c r="G29"/>
  <c r="F30"/>
  <c r="G30"/>
  <c r="F31"/>
  <c r="G31"/>
  <c r="F32"/>
  <c r="G32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G43"/>
  <c r="F43"/>
  <c r="F44"/>
  <c r="G44"/>
  <c r="F45"/>
  <c r="G45"/>
  <c r="F46"/>
  <c r="G46"/>
  <c r="F47"/>
  <c r="G47"/>
  <c r="G48"/>
  <c r="F48"/>
  <c r="F49"/>
  <c r="G49"/>
  <c r="F50"/>
  <c r="G50"/>
  <c r="F51"/>
  <c r="G51"/>
  <c r="G52"/>
  <c r="F52"/>
</calcChain>
</file>

<file path=xl/sharedStrings.xml><?xml version="1.0" encoding="utf-8"?>
<sst xmlns="http://schemas.openxmlformats.org/spreadsheetml/2006/main" count="120" uniqueCount="78">
  <si>
    <t>cena bez daně</t>
  </si>
  <si>
    <t>DPH</t>
  </si>
  <si>
    <t>Cena celkem</t>
  </si>
  <si>
    <t>Dodavatel</t>
  </si>
  <si>
    <t>10 % Obec</t>
  </si>
  <si>
    <t>SF 85% UZ 15825 NS 054 ZJ 5</t>
  </si>
  <si>
    <t>SR 5% UZ 90877 NS 054 ZJ 1</t>
  </si>
  <si>
    <t>Číslo dokladu</t>
  </si>
  <si>
    <t>Datum vystavení</t>
  </si>
  <si>
    <t>Poznámka k faktuře</t>
  </si>
  <si>
    <t>Projekt ČOV</t>
  </si>
  <si>
    <t>ProfiJihava</t>
  </si>
  <si>
    <t>Pragoprojekt</t>
  </si>
  <si>
    <t>MÚ Beroun</t>
  </si>
  <si>
    <t>Pavel Krystl</t>
  </si>
  <si>
    <t>ČEZ</t>
  </si>
  <si>
    <t>IS engineering</t>
  </si>
  <si>
    <t>JIPO - PB</t>
  </si>
  <si>
    <t>Jaromil Krajča</t>
  </si>
  <si>
    <t>Šindler stavební a důlní</t>
  </si>
  <si>
    <t>Chalupa GGS</t>
  </si>
  <si>
    <t>Jiří Míka</t>
  </si>
  <si>
    <t>IJP Soft</t>
  </si>
  <si>
    <t>Raklama - Pavel Nejman</t>
  </si>
  <si>
    <t>Projektová dok. Příjezdová cesta k ČOV</t>
  </si>
  <si>
    <t>Odborná pomoc pro změnu PRVKÚK</t>
  </si>
  <si>
    <t>vypraování dokumentace rekonstrukce kan. A napojení na ČOV</t>
  </si>
  <si>
    <t>Správní poplatek</t>
  </si>
  <si>
    <t>Projekt kanalizace část II. A komunikace</t>
  </si>
  <si>
    <t>Projekt dok. Dílčí Kanalizace II.část</t>
  </si>
  <si>
    <t>Geometrický plán na rozdělení pozemku 719/7,727/1,726/1</t>
  </si>
  <si>
    <t>Kanalizace a čov přepracování DUR</t>
  </si>
  <si>
    <t>Zřízení el. Přípojky ČOV</t>
  </si>
  <si>
    <t>Zřízení el. Přípojky ČS I.</t>
  </si>
  <si>
    <t>Zřízení el. Přípojky ČS II.</t>
  </si>
  <si>
    <t>Odborný posudek k ČOV a kanalizaci</t>
  </si>
  <si>
    <t>Inženýrská činnost Kan a ČOV</t>
  </si>
  <si>
    <t>Projekt PD-DSP Kan a ČOV</t>
  </si>
  <si>
    <t>Projeková dokumentace pro zadávací řízení</t>
  </si>
  <si>
    <t>Správní poplatek - Stavební povolení ČOV- ŽP</t>
  </si>
  <si>
    <t>Geodetické príce na  pozemcích 615/1 a 615/3</t>
  </si>
  <si>
    <t>Odvod za odnětí zemědělské půdy ČOV</t>
  </si>
  <si>
    <t>Organizacezadávacího řízení</t>
  </si>
  <si>
    <t>Zpracování plánu BOZP a výkon koord. 4.-5./2014</t>
  </si>
  <si>
    <t>Projektová dok. Pro zadávací řízení</t>
  </si>
  <si>
    <t>Zpracování geologického posudku</t>
  </si>
  <si>
    <t>Fa75 - ČOV</t>
  </si>
  <si>
    <t>Fa76 -kanalizace</t>
  </si>
  <si>
    <t>Fa79 - kanalizace</t>
  </si>
  <si>
    <t>Fa89 - Kanalizace</t>
  </si>
  <si>
    <t>Zpracování geologického posudku II.</t>
  </si>
  <si>
    <t>Výkon plánu BOZP III.Q2014</t>
  </si>
  <si>
    <t>Posouzení správnosti geologického posudku</t>
  </si>
  <si>
    <t>TDI 6-9/2014</t>
  </si>
  <si>
    <t>Fa101 - Kanalizace</t>
  </si>
  <si>
    <t>Fa99 - ČOV</t>
  </si>
  <si>
    <t>Příprava podkladů a aktualizace Fin. Analýzy</t>
  </si>
  <si>
    <t>Projekt na kanalizační přípojky I.</t>
  </si>
  <si>
    <t>TDI 10/2014</t>
  </si>
  <si>
    <t>Banner o výstavbě kanalizace a ČOV</t>
  </si>
  <si>
    <t>Oprava banneru kanalizace a ČOV</t>
  </si>
  <si>
    <t>Fa126 - ČOV</t>
  </si>
  <si>
    <t>Fa129 - Kanalizace</t>
  </si>
  <si>
    <t>Fa130 - ČOV</t>
  </si>
  <si>
    <t>Fa157 - vícepráce ČOV</t>
  </si>
  <si>
    <t>Výkon plánu BOZP IV.Q2014</t>
  </si>
  <si>
    <t>TDI 11.-12./2014</t>
  </si>
  <si>
    <t>Fa160 -Kanalizace</t>
  </si>
  <si>
    <t>Fa159 - ČOV</t>
  </si>
  <si>
    <t>Fa0006 - Kanalizace</t>
  </si>
  <si>
    <t>TDI 1/2015</t>
  </si>
  <si>
    <t>Projekt na kanalizační přípojky II.</t>
  </si>
  <si>
    <t>TDI 2/2015</t>
  </si>
  <si>
    <t>TDI 3/2015</t>
  </si>
  <si>
    <t>14,38% Návratnost</t>
  </si>
  <si>
    <t>Zaměření pozemku ČOV</t>
  </si>
  <si>
    <t>Výškoplošinné zaměření kanalizace</t>
  </si>
  <si>
    <t>Geodetické práce kanalizace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</si>
</sst>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applyNumberForma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0" fontId="1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tabSelected="1" topLeftCell="C1" zoomScale="70" zoomScaleNormal="70" workbookViewId="0">
      <pane ySplit="1" topLeftCell="A2" activePane="bottomLeft" state="frozen"/>
      <selection pane="bottomLeft" activeCell="E37" sqref="E37"/>
    </sheetView>
  </sheetViews>
  <sheetFormatPr defaultRowHeight="15"/>
  <cols>
    <col min="1" max="1" width="12.140625" bestFit="1" customWidth="1"/>
    <col min="2" max="2" width="13.28515625" customWidth="1"/>
    <col min="3" max="3" width="22.7109375" bestFit="1" customWidth="1"/>
    <col min="4" max="4" width="41.28515625" customWidth="1"/>
    <col min="5" max="5" width="15.28515625" bestFit="1" customWidth="1"/>
    <col min="6" max="6" width="16.28515625" bestFit="1" customWidth="1"/>
    <col min="7" max="7" width="15.28515625" bestFit="1" customWidth="1"/>
    <col min="8" max="8" width="15.28515625" hidden="1" customWidth="1"/>
    <col min="9" max="9" width="15.85546875" bestFit="1" customWidth="1"/>
    <col min="10" max="12" width="13.42578125" bestFit="1" customWidth="1"/>
    <col min="13" max="13" width="15.28515625" bestFit="1" customWidth="1"/>
    <col min="14" max="14" width="13.42578125" bestFit="1" customWidth="1"/>
    <col min="15" max="15" width="8.28515625" customWidth="1"/>
    <col min="16" max="16" width="12" bestFit="1" customWidth="1"/>
    <col min="17" max="17" width="17.7109375" bestFit="1" customWidth="1"/>
  </cols>
  <sheetData>
    <row r="1" spans="1:17" ht="41.25" customHeight="1">
      <c r="A1" s="5" t="s">
        <v>7</v>
      </c>
      <c r="B1" s="5" t="s">
        <v>8</v>
      </c>
      <c r="C1" s="6" t="s">
        <v>3</v>
      </c>
      <c r="D1" s="5" t="s">
        <v>9</v>
      </c>
      <c r="E1" s="5" t="s">
        <v>0</v>
      </c>
      <c r="F1" s="6" t="s">
        <v>1</v>
      </c>
      <c r="G1" s="5" t="s">
        <v>2</v>
      </c>
      <c r="H1" s="6"/>
      <c r="I1" s="5" t="s">
        <v>5</v>
      </c>
      <c r="J1" s="5" t="s">
        <v>6</v>
      </c>
      <c r="K1" s="5" t="s">
        <v>4</v>
      </c>
      <c r="L1" s="7" t="s">
        <v>74</v>
      </c>
      <c r="M1" s="5"/>
      <c r="N1" s="5"/>
      <c r="O1" s="5"/>
      <c r="P1" s="5"/>
      <c r="Q1" s="5"/>
    </row>
    <row r="2" spans="1:17">
      <c r="B2" s="2">
        <v>37226</v>
      </c>
      <c r="D2" t="s">
        <v>10</v>
      </c>
      <c r="E2" s="1">
        <f>(G2/119)*100</f>
        <v>154411.76470588235</v>
      </c>
      <c r="F2" s="1">
        <f>E2*0.19</f>
        <v>29338.235294117647</v>
      </c>
      <c r="G2" s="1">
        <v>183750</v>
      </c>
      <c r="H2" s="1">
        <f>G2-(G2*0.1438)</f>
        <v>157326.75</v>
      </c>
      <c r="I2" s="1">
        <f>0.85*H2</f>
        <v>133727.73749999999</v>
      </c>
      <c r="J2" s="1">
        <f>0.05*H2</f>
        <v>7866.3375000000005</v>
      </c>
      <c r="K2" s="1">
        <f>0.1*H2</f>
        <v>15732.675000000001</v>
      </c>
      <c r="L2" s="1">
        <f>G2*0.1438</f>
        <v>26423.250000000004</v>
      </c>
    </row>
    <row r="3" spans="1:17">
      <c r="A3" s="4">
        <v>205</v>
      </c>
      <c r="B3" s="2">
        <v>38362</v>
      </c>
      <c r="C3" t="s">
        <v>11</v>
      </c>
      <c r="D3" t="s">
        <v>24</v>
      </c>
      <c r="E3" s="1">
        <f t="shared" ref="E3:E5" si="0">(G3/119)*100</f>
        <v>65000</v>
      </c>
      <c r="F3" s="1">
        <f t="shared" ref="F3:F5" si="1">E3*0.19</f>
        <v>12350</v>
      </c>
      <c r="G3" s="1">
        <v>77350</v>
      </c>
      <c r="H3" s="1">
        <f t="shared" ref="H3:H16" si="2">G3-(G3*0.1438)</f>
        <v>66227.070000000007</v>
      </c>
      <c r="I3" s="1">
        <f t="shared" ref="I3:I16" si="3">0.85*H3</f>
        <v>56293.009500000007</v>
      </c>
      <c r="J3" s="1">
        <f t="shared" ref="J3:J16" si="4">0.05*H3</f>
        <v>3311.3535000000006</v>
      </c>
      <c r="K3" s="1">
        <f t="shared" ref="K3:K16" si="5">0.1*H3</f>
        <v>6622.7070000000012</v>
      </c>
      <c r="L3" s="1">
        <f t="shared" ref="L3:L16" si="6">G3*0.1438</f>
        <v>11122.93</v>
      </c>
      <c r="M3" s="3"/>
    </row>
    <row r="4" spans="1:17">
      <c r="A4">
        <v>61000095</v>
      </c>
      <c r="B4" s="2">
        <v>38887</v>
      </c>
      <c r="C4" t="s">
        <v>11</v>
      </c>
      <c r="D4" t="s">
        <v>25</v>
      </c>
      <c r="E4" s="1">
        <f t="shared" si="0"/>
        <v>7000</v>
      </c>
      <c r="F4" s="1">
        <f t="shared" si="1"/>
        <v>1330</v>
      </c>
      <c r="G4" s="1">
        <v>8330</v>
      </c>
      <c r="H4" s="1">
        <f t="shared" si="2"/>
        <v>7132.1459999999997</v>
      </c>
      <c r="I4" s="1">
        <f t="shared" si="3"/>
        <v>6062.3240999999998</v>
      </c>
      <c r="J4" s="1">
        <f t="shared" si="4"/>
        <v>356.60730000000001</v>
      </c>
      <c r="K4" s="1">
        <f t="shared" si="5"/>
        <v>713.21460000000002</v>
      </c>
      <c r="L4" s="1">
        <f t="shared" si="6"/>
        <v>1197.854</v>
      </c>
      <c r="M4" s="1"/>
    </row>
    <row r="5" spans="1:17">
      <c r="A5">
        <v>109906</v>
      </c>
      <c r="B5" s="2">
        <v>39066</v>
      </c>
      <c r="C5" t="s">
        <v>12</v>
      </c>
      <c r="D5" t="s">
        <v>26</v>
      </c>
      <c r="E5" s="1">
        <f t="shared" si="0"/>
        <v>50000</v>
      </c>
      <c r="F5" s="1">
        <f t="shared" si="1"/>
        <v>9500</v>
      </c>
      <c r="G5" s="1">
        <v>59500</v>
      </c>
      <c r="H5" s="1">
        <f t="shared" si="2"/>
        <v>50943.9</v>
      </c>
      <c r="I5" s="1">
        <f t="shared" si="3"/>
        <v>43302.315000000002</v>
      </c>
      <c r="J5" s="1">
        <f t="shared" si="4"/>
        <v>2547.1950000000002</v>
      </c>
      <c r="K5" s="1">
        <f t="shared" si="5"/>
        <v>5094.3900000000003</v>
      </c>
      <c r="L5" s="1">
        <f t="shared" si="6"/>
        <v>8556.1</v>
      </c>
    </row>
    <row r="6" spans="1:17">
      <c r="B6" s="2">
        <v>39197</v>
      </c>
      <c r="C6" t="s">
        <v>13</v>
      </c>
      <c r="D6" t="s">
        <v>27</v>
      </c>
      <c r="E6" s="1">
        <v>3000</v>
      </c>
      <c r="F6" s="1"/>
      <c r="G6" s="1">
        <v>3000</v>
      </c>
      <c r="H6" s="1">
        <f t="shared" si="2"/>
        <v>2568.6</v>
      </c>
      <c r="I6" s="1">
        <f t="shared" si="3"/>
        <v>2183.31</v>
      </c>
      <c r="J6" s="1">
        <f t="shared" si="4"/>
        <v>128.43</v>
      </c>
      <c r="K6" s="1">
        <f t="shared" si="5"/>
        <v>256.86</v>
      </c>
      <c r="L6" s="1">
        <f t="shared" si="6"/>
        <v>431.40000000000003</v>
      </c>
    </row>
    <row r="7" spans="1:17">
      <c r="A7">
        <v>71000071</v>
      </c>
      <c r="B7" s="2">
        <v>39220</v>
      </c>
      <c r="C7" t="s">
        <v>11</v>
      </c>
      <c r="D7" t="s">
        <v>28</v>
      </c>
      <c r="E7" s="1">
        <f>($G7/119)*100</f>
        <v>101400</v>
      </c>
      <c r="F7" s="1">
        <f>$E7*0.19</f>
        <v>19266</v>
      </c>
      <c r="G7" s="1">
        <v>120666</v>
      </c>
      <c r="H7" s="1">
        <f t="shared" si="2"/>
        <v>103314.2292</v>
      </c>
      <c r="I7" s="1">
        <f t="shared" si="3"/>
        <v>87817.094819999998</v>
      </c>
      <c r="J7" s="1">
        <f t="shared" si="4"/>
        <v>5165.7114600000004</v>
      </c>
      <c r="K7" s="1">
        <f t="shared" si="5"/>
        <v>10331.422920000001</v>
      </c>
      <c r="L7" s="1">
        <f t="shared" si="6"/>
        <v>17351.770800000002</v>
      </c>
    </row>
    <row r="8" spans="1:17">
      <c r="A8">
        <v>71000227</v>
      </c>
      <c r="B8" s="2">
        <v>39496</v>
      </c>
      <c r="C8" t="s">
        <v>11</v>
      </c>
      <c r="D8" t="s">
        <v>29</v>
      </c>
      <c r="E8" s="1">
        <f t="shared" ref="E8:E20" si="7">($G8/121)*100</f>
        <v>24783.471074380166</v>
      </c>
      <c r="F8" s="1">
        <f>$E8*0.19</f>
        <v>4708.8595041322315</v>
      </c>
      <c r="G8" s="1">
        <v>29988</v>
      </c>
      <c r="H8" s="1">
        <f t="shared" si="2"/>
        <v>25675.725599999998</v>
      </c>
      <c r="I8" s="1">
        <f t="shared" si="3"/>
        <v>21824.366759999997</v>
      </c>
      <c r="J8" s="1">
        <f t="shared" si="4"/>
        <v>1283.78628</v>
      </c>
      <c r="K8" s="1">
        <f t="shared" si="5"/>
        <v>2567.5725600000001</v>
      </c>
      <c r="L8" s="1">
        <f t="shared" si="6"/>
        <v>4312.2744000000002</v>
      </c>
    </row>
    <row r="9" spans="1:17">
      <c r="A9">
        <v>132011</v>
      </c>
      <c r="B9" s="2">
        <v>40672</v>
      </c>
      <c r="C9" t="s">
        <v>14</v>
      </c>
      <c r="D9" t="s">
        <v>30</v>
      </c>
      <c r="E9" s="1">
        <v>28200</v>
      </c>
      <c r="F9" s="1"/>
      <c r="G9" s="1">
        <v>28200</v>
      </c>
      <c r="H9" s="1">
        <f t="shared" si="2"/>
        <v>24144.84</v>
      </c>
      <c r="I9" s="1">
        <f t="shared" si="3"/>
        <v>20523.114000000001</v>
      </c>
      <c r="J9" s="1">
        <f t="shared" si="4"/>
        <v>1207.242</v>
      </c>
      <c r="K9" s="1">
        <f t="shared" si="5"/>
        <v>2414.4839999999999</v>
      </c>
      <c r="L9" s="1">
        <f t="shared" si="6"/>
        <v>4055.1600000000003</v>
      </c>
    </row>
    <row r="10" spans="1:17">
      <c r="A10">
        <v>11000064</v>
      </c>
      <c r="B10" s="2">
        <v>40757</v>
      </c>
      <c r="C10" t="s">
        <v>11</v>
      </c>
      <c r="D10" t="s">
        <v>31</v>
      </c>
      <c r="E10" s="1">
        <f>($G10/120)*100</f>
        <v>128805</v>
      </c>
      <c r="F10" s="1">
        <f>$E10*0.2</f>
        <v>25761</v>
      </c>
      <c r="G10" s="1">
        <v>154566</v>
      </c>
      <c r="H10" s="1">
        <f t="shared" si="2"/>
        <v>132339.40919999999</v>
      </c>
      <c r="I10" s="1">
        <f t="shared" si="3"/>
        <v>112488.49781999999</v>
      </c>
      <c r="J10" s="1">
        <f t="shared" si="4"/>
        <v>6616.9704600000005</v>
      </c>
      <c r="K10" s="1">
        <f t="shared" si="5"/>
        <v>13233.940920000001</v>
      </c>
      <c r="L10" s="1">
        <f t="shared" si="6"/>
        <v>22226.590800000002</v>
      </c>
      <c r="M10" s="1"/>
    </row>
    <row r="11" spans="1:17">
      <c r="A11">
        <v>322011</v>
      </c>
      <c r="B11" s="2">
        <v>40863</v>
      </c>
      <c r="C11" t="s">
        <v>14</v>
      </c>
      <c r="D11" t="s">
        <v>75</v>
      </c>
      <c r="E11" s="1">
        <v>13442</v>
      </c>
      <c r="F11" s="1"/>
      <c r="G11" s="1">
        <v>13442</v>
      </c>
      <c r="H11" s="1">
        <f t="shared" si="2"/>
        <v>11509.0404</v>
      </c>
      <c r="I11" s="1">
        <f t="shared" si="3"/>
        <v>9782.6843399999998</v>
      </c>
      <c r="J11" s="1">
        <f t="shared" si="4"/>
        <v>575.45202000000006</v>
      </c>
      <c r="K11" s="1">
        <f t="shared" si="5"/>
        <v>1150.9040400000001</v>
      </c>
      <c r="L11" s="1">
        <f t="shared" si="6"/>
        <v>1932.9596000000001</v>
      </c>
    </row>
    <row r="12" spans="1:17">
      <c r="A12">
        <v>332011</v>
      </c>
      <c r="B12" s="2">
        <v>40898</v>
      </c>
      <c r="C12" t="s">
        <v>14</v>
      </c>
      <c r="D12" t="s">
        <v>76</v>
      </c>
      <c r="E12" s="1">
        <v>73431</v>
      </c>
      <c r="F12" s="1"/>
      <c r="G12" s="1">
        <v>73431</v>
      </c>
      <c r="H12" s="1">
        <f t="shared" si="2"/>
        <v>62871.622199999998</v>
      </c>
      <c r="I12" s="1">
        <f t="shared" si="3"/>
        <v>53440.87887</v>
      </c>
      <c r="J12" s="1">
        <f t="shared" si="4"/>
        <v>3143.5811100000001</v>
      </c>
      <c r="K12" s="1">
        <f t="shared" si="5"/>
        <v>6287.1622200000002</v>
      </c>
      <c r="L12" s="1">
        <f t="shared" si="6"/>
        <v>10559.3778</v>
      </c>
    </row>
    <row r="13" spans="1:17">
      <c r="A13">
        <v>62012</v>
      </c>
      <c r="B13" s="2">
        <v>40959</v>
      </c>
      <c r="C13" t="s">
        <v>14</v>
      </c>
      <c r="D13" t="s">
        <v>77</v>
      </c>
      <c r="E13" s="1">
        <v>16180</v>
      </c>
      <c r="F13" s="1"/>
      <c r="G13" s="1">
        <v>16180</v>
      </c>
      <c r="H13" s="1">
        <f t="shared" si="2"/>
        <v>13853.315999999999</v>
      </c>
      <c r="I13" s="1">
        <f t="shared" si="3"/>
        <v>11775.318599999999</v>
      </c>
      <c r="J13" s="1">
        <f t="shared" si="4"/>
        <v>692.66579999999999</v>
      </c>
      <c r="K13" s="1">
        <f t="shared" si="5"/>
        <v>1385.3316</v>
      </c>
      <c r="L13" s="1">
        <f t="shared" si="6"/>
        <v>2326.6840000000002</v>
      </c>
    </row>
    <row r="14" spans="1:17">
      <c r="B14" s="2">
        <v>41130</v>
      </c>
      <c r="C14" t="s">
        <v>15</v>
      </c>
      <c r="D14" t="s">
        <v>32</v>
      </c>
      <c r="E14" s="1">
        <f>($G14/120)*100</f>
        <v>10416.666666666668</v>
      </c>
      <c r="F14" s="1">
        <f>$E14*0.2</f>
        <v>2083.3333333333335</v>
      </c>
      <c r="G14" s="1">
        <v>12500</v>
      </c>
      <c r="H14" s="1">
        <f t="shared" si="2"/>
        <v>10702.5</v>
      </c>
      <c r="I14" s="1">
        <f t="shared" si="3"/>
        <v>9097.125</v>
      </c>
      <c r="J14" s="1">
        <f t="shared" si="4"/>
        <v>535.125</v>
      </c>
      <c r="K14" s="1">
        <f t="shared" si="5"/>
        <v>1070.25</v>
      </c>
      <c r="L14" s="1">
        <f t="shared" si="6"/>
        <v>1797.5000000000002</v>
      </c>
    </row>
    <row r="15" spans="1:17">
      <c r="B15" s="2">
        <v>41130</v>
      </c>
      <c r="C15" t="s">
        <v>15</v>
      </c>
      <c r="D15" t="s">
        <v>33</v>
      </c>
      <c r="E15" s="1">
        <f t="shared" ref="E15:E19" si="8">($G15/120)*100</f>
        <v>6666.666666666667</v>
      </c>
      <c r="F15" s="1">
        <f t="shared" ref="F15:F19" si="9">$E15*0.2</f>
        <v>1333.3333333333335</v>
      </c>
      <c r="G15" s="1">
        <v>8000</v>
      </c>
      <c r="H15" s="1">
        <f t="shared" si="2"/>
        <v>6849.6</v>
      </c>
      <c r="I15" s="1">
        <f t="shared" si="3"/>
        <v>5822.16</v>
      </c>
      <c r="J15" s="1">
        <f t="shared" si="4"/>
        <v>342.48</v>
      </c>
      <c r="K15" s="1">
        <f t="shared" si="5"/>
        <v>684.96</v>
      </c>
      <c r="L15" s="1">
        <f t="shared" si="6"/>
        <v>1150.4000000000001</v>
      </c>
    </row>
    <row r="16" spans="1:17">
      <c r="B16" s="2">
        <v>41130</v>
      </c>
      <c r="C16" t="s">
        <v>15</v>
      </c>
      <c r="D16" t="s">
        <v>34</v>
      </c>
      <c r="E16" s="1">
        <f t="shared" si="8"/>
        <v>6666.666666666667</v>
      </c>
      <c r="F16" s="1">
        <f t="shared" si="9"/>
        <v>1333.3333333333335</v>
      </c>
      <c r="G16" s="1">
        <v>8000</v>
      </c>
      <c r="H16" s="1">
        <f t="shared" si="2"/>
        <v>6849.6</v>
      </c>
      <c r="I16" s="1">
        <f t="shared" si="3"/>
        <v>5822.16</v>
      </c>
      <c r="J16" s="1">
        <f t="shared" si="4"/>
        <v>342.48</v>
      </c>
      <c r="K16" s="1">
        <f t="shared" si="5"/>
        <v>684.96</v>
      </c>
      <c r="L16" s="1">
        <f t="shared" si="6"/>
        <v>1150.4000000000001</v>
      </c>
    </row>
    <row r="17" spans="1:14">
      <c r="A17">
        <v>1201038</v>
      </c>
      <c r="B17" s="2">
        <v>41155</v>
      </c>
      <c r="C17" t="s">
        <v>16</v>
      </c>
      <c r="D17" t="s">
        <v>35</v>
      </c>
      <c r="E17" s="1">
        <f t="shared" si="8"/>
        <v>15000</v>
      </c>
      <c r="F17" s="1">
        <f t="shared" si="9"/>
        <v>3000</v>
      </c>
      <c r="G17" s="1">
        <v>18000</v>
      </c>
      <c r="H17" s="1">
        <f t="shared" ref="H17:H56" si="10">E17-(E17*0.1438)</f>
        <v>12843</v>
      </c>
      <c r="I17" s="1">
        <f t="shared" ref="I17:I56" si="11">0.85*H17</f>
        <v>10916.55</v>
      </c>
      <c r="J17" s="1">
        <f t="shared" ref="J17:J56" si="12">0.05*H17</f>
        <v>642.15000000000009</v>
      </c>
      <c r="K17" s="1">
        <f t="shared" ref="K17:K56" si="13">0.1*H17</f>
        <v>1284.3000000000002</v>
      </c>
      <c r="L17" s="1">
        <f t="shared" ref="L17:L56" si="14">E17*0.1438</f>
        <v>2157</v>
      </c>
      <c r="M17" s="1"/>
    </row>
    <row r="18" spans="1:14">
      <c r="A18">
        <v>1201055</v>
      </c>
      <c r="B18" s="2">
        <v>41171</v>
      </c>
      <c r="C18" t="s">
        <v>16</v>
      </c>
      <c r="D18" t="s">
        <v>36</v>
      </c>
      <c r="E18" s="1">
        <f t="shared" si="8"/>
        <v>55000</v>
      </c>
      <c r="F18" s="1">
        <f t="shared" si="9"/>
        <v>11000</v>
      </c>
      <c r="G18" s="1">
        <v>66000</v>
      </c>
      <c r="H18" s="1">
        <f t="shared" si="10"/>
        <v>47091</v>
      </c>
      <c r="I18" s="1">
        <f t="shared" si="11"/>
        <v>40027.35</v>
      </c>
      <c r="J18" s="1">
        <f t="shared" si="12"/>
        <v>2354.5500000000002</v>
      </c>
      <c r="K18" s="1">
        <f t="shared" si="13"/>
        <v>4709.1000000000004</v>
      </c>
      <c r="L18" s="1">
        <f t="shared" si="14"/>
        <v>7909.0000000000009</v>
      </c>
      <c r="N18" s="1"/>
    </row>
    <row r="19" spans="1:14">
      <c r="A19">
        <v>21000109</v>
      </c>
      <c r="B19" s="2">
        <v>41211</v>
      </c>
      <c r="C19" t="s">
        <v>11</v>
      </c>
      <c r="D19" t="s">
        <v>37</v>
      </c>
      <c r="E19" s="1">
        <f t="shared" si="8"/>
        <v>375000</v>
      </c>
      <c r="F19" s="1">
        <f t="shared" si="9"/>
        <v>75000</v>
      </c>
      <c r="G19" s="1">
        <v>450000</v>
      </c>
      <c r="H19" s="1">
        <f t="shared" si="10"/>
        <v>321075</v>
      </c>
      <c r="I19" s="1">
        <f t="shared" si="11"/>
        <v>272913.75</v>
      </c>
      <c r="J19" s="1">
        <f t="shared" si="12"/>
        <v>16053.75</v>
      </c>
      <c r="K19" s="1">
        <f t="shared" si="13"/>
        <v>32107.5</v>
      </c>
      <c r="L19" s="1">
        <f t="shared" si="14"/>
        <v>53925.000000000007</v>
      </c>
    </row>
    <row r="20" spans="1:14">
      <c r="A20">
        <v>31000129</v>
      </c>
      <c r="B20" s="2">
        <v>41596</v>
      </c>
      <c r="C20" t="s">
        <v>11</v>
      </c>
      <c r="D20" t="s">
        <v>38</v>
      </c>
      <c r="E20" s="1">
        <f t="shared" si="7"/>
        <v>330000</v>
      </c>
      <c r="F20" s="1">
        <f t="shared" ref="F20:F56" si="15">$E20*0.21</f>
        <v>69300</v>
      </c>
      <c r="G20" s="1">
        <v>399300</v>
      </c>
      <c r="H20" s="1">
        <f t="shared" si="10"/>
        <v>282546</v>
      </c>
      <c r="I20" s="1">
        <f t="shared" si="11"/>
        <v>240164.1</v>
      </c>
      <c r="J20" s="1">
        <f t="shared" si="12"/>
        <v>14127.300000000001</v>
      </c>
      <c r="K20" s="1">
        <f t="shared" si="13"/>
        <v>28254.600000000002</v>
      </c>
      <c r="L20" s="1">
        <f t="shared" si="14"/>
        <v>47454.000000000007</v>
      </c>
      <c r="M20" s="1"/>
      <c r="N20" s="1"/>
    </row>
    <row r="21" spans="1:14">
      <c r="A21">
        <v>9033002725</v>
      </c>
      <c r="B21" s="2">
        <v>41598</v>
      </c>
      <c r="C21" t="s">
        <v>13</v>
      </c>
      <c r="D21" t="s">
        <v>39</v>
      </c>
      <c r="E21" s="1">
        <v>3000</v>
      </c>
      <c r="F21" s="1"/>
      <c r="G21" s="1">
        <v>3000</v>
      </c>
      <c r="H21" s="1">
        <f t="shared" si="10"/>
        <v>2568.6</v>
      </c>
      <c r="I21" s="1">
        <f t="shared" si="11"/>
        <v>2183.31</v>
      </c>
      <c r="J21" s="1">
        <f t="shared" si="12"/>
        <v>128.43</v>
      </c>
      <c r="K21" s="1">
        <f t="shared" si="13"/>
        <v>256.86</v>
      </c>
      <c r="L21" s="1">
        <f t="shared" si="14"/>
        <v>431.40000000000003</v>
      </c>
    </row>
    <row r="22" spans="1:14">
      <c r="B22" s="2">
        <v>41625</v>
      </c>
      <c r="C22" t="s">
        <v>13</v>
      </c>
      <c r="D22" t="s">
        <v>39</v>
      </c>
      <c r="E22" s="1">
        <v>10000</v>
      </c>
      <c r="F22" s="1"/>
      <c r="G22" s="1">
        <v>10000</v>
      </c>
      <c r="H22" s="1">
        <f t="shared" si="10"/>
        <v>8562</v>
      </c>
      <c r="I22" s="1">
        <f t="shared" si="11"/>
        <v>7277.7</v>
      </c>
      <c r="J22" s="1">
        <f t="shared" si="12"/>
        <v>428.1</v>
      </c>
      <c r="K22" s="1">
        <f t="shared" si="13"/>
        <v>856.2</v>
      </c>
      <c r="L22" s="1">
        <f t="shared" si="14"/>
        <v>1438</v>
      </c>
    </row>
    <row r="23" spans="1:14">
      <c r="A23">
        <v>172014</v>
      </c>
      <c r="B23" s="2">
        <v>41779</v>
      </c>
      <c r="C23" t="s">
        <v>14</v>
      </c>
      <c r="D23" t="s">
        <v>40</v>
      </c>
      <c r="E23" s="1">
        <v>6000</v>
      </c>
      <c r="F23" s="1"/>
      <c r="G23" s="1">
        <v>6000</v>
      </c>
      <c r="H23" s="1">
        <f t="shared" si="10"/>
        <v>5137.2</v>
      </c>
      <c r="I23" s="1">
        <f t="shared" si="11"/>
        <v>4366.62</v>
      </c>
      <c r="J23" s="1">
        <f t="shared" si="12"/>
        <v>256.86</v>
      </c>
      <c r="K23" s="1">
        <f t="shared" si="13"/>
        <v>513.72</v>
      </c>
      <c r="L23" s="1">
        <f t="shared" si="14"/>
        <v>862.80000000000007</v>
      </c>
    </row>
    <row r="24" spans="1:14">
      <c r="B24" s="2">
        <v>41789</v>
      </c>
      <c r="C24" t="s">
        <v>13</v>
      </c>
      <c r="D24" t="s">
        <v>41</v>
      </c>
      <c r="E24" s="1">
        <v>432973</v>
      </c>
      <c r="F24" s="1"/>
      <c r="G24" s="1">
        <v>432973</v>
      </c>
      <c r="H24" s="1">
        <f t="shared" si="10"/>
        <v>370711.48259999999</v>
      </c>
      <c r="I24" s="1">
        <f t="shared" si="11"/>
        <v>315104.76020999998</v>
      </c>
      <c r="J24" s="1">
        <f t="shared" si="12"/>
        <v>18535.574130000001</v>
      </c>
      <c r="K24" s="1">
        <f t="shared" si="13"/>
        <v>37071.148260000002</v>
      </c>
      <c r="L24" s="1">
        <f t="shared" si="14"/>
        <v>62261.517400000004</v>
      </c>
    </row>
    <row r="25" spans="1:14">
      <c r="A25">
        <v>401000051</v>
      </c>
      <c r="B25" s="2">
        <v>41802</v>
      </c>
      <c r="C25" t="s">
        <v>16</v>
      </c>
      <c r="D25" t="s">
        <v>42</v>
      </c>
      <c r="E25" s="1">
        <v>130000</v>
      </c>
      <c r="F25" s="1">
        <f t="shared" si="15"/>
        <v>27300</v>
      </c>
      <c r="G25" s="1">
        <f>$E25*1.21</f>
        <v>157300</v>
      </c>
      <c r="H25" s="1">
        <f t="shared" si="10"/>
        <v>111306</v>
      </c>
      <c r="I25" s="1">
        <f t="shared" si="11"/>
        <v>94610.099999999991</v>
      </c>
      <c r="J25" s="1">
        <f t="shared" si="12"/>
        <v>5565.3</v>
      </c>
      <c r="K25" s="1">
        <f t="shared" si="13"/>
        <v>11130.6</v>
      </c>
      <c r="L25" s="1">
        <f t="shared" si="14"/>
        <v>18694</v>
      </c>
      <c r="N25" s="1"/>
    </row>
    <row r="26" spans="1:14">
      <c r="A26">
        <v>792014</v>
      </c>
      <c r="B26" s="2">
        <v>41827</v>
      </c>
      <c r="C26" t="s">
        <v>17</v>
      </c>
      <c r="D26" t="s">
        <v>43</v>
      </c>
      <c r="E26" s="1">
        <v>33600</v>
      </c>
      <c r="F26" s="1">
        <f>$E26*0.21</f>
        <v>7056</v>
      </c>
      <c r="G26" s="1">
        <f>$E26*1.21</f>
        <v>40656</v>
      </c>
      <c r="H26" s="1">
        <f t="shared" si="10"/>
        <v>28768.32</v>
      </c>
      <c r="I26" s="1">
        <f t="shared" si="11"/>
        <v>24453.072</v>
      </c>
      <c r="J26" s="1">
        <f t="shared" si="12"/>
        <v>1438.4160000000002</v>
      </c>
      <c r="K26" s="1">
        <f t="shared" si="13"/>
        <v>2876.8320000000003</v>
      </c>
      <c r="L26" s="1">
        <f t="shared" si="14"/>
        <v>4831.68</v>
      </c>
    </row>
    <row r="27" spans="1:14">
      <c r="A27">
        <v>31000170</v>
      </c>
      <c r="B27" s="2">
        <v>41660</v>
      </c>
      <c r="C27" t="s">
        <v>11</v>
      </c>
      <c r="D27" t="s">
        <v>44</v>
      </c>
      <c r="E27" s="1">
        <v>200000</v>
      </c>
      <c r="F27" s="1">
        <f t="shared" si="15"/>
        <v>42000</v>
      </c>
      <c r="G27" s="1">
        <f t="shared" ref="G27:G56" si="16">$E27*1.21</f>
        <v>242000</v>
      </c>
      <c r="H27" s="1">
        <f t="shared" si="10"/>
        <v>171240</v>
      </c>
      <c r="I27" s="1">
        <f t="shared" si="11"/>
        <v>145554</v>
      </c>
      <c r="J27" s="1">
        <f t="shared" si="12"/>
        <v>8562</v>
      </c>
      <c r="K27" s="1">
        <f t="shared" si="13"/>
        <v>17124</v>
      </c>
      <c r="L27" s="1">
        <f t="shared" si="14"/>
        <v>28760.000000000004</v>
      </c>
      <c r="M27" s="1"/>
      <c r="N27" s="1"/>
    </row>
    <row r="28" spans="1:14">
      <c r="A28">
        <v>52014</v>
      </c>
      <c r="B28" s="2">
        <v>41897</v>
      </c>
      <c r="C28" t="s">
        <v>18</v>
      </c>
      <c r="D28" t="s">
        <v>45</v>
      </c>
      <c r="E28" s="1">
        <v>9000</v>
      </c>
      <c r="F28" s="1"/>
      <c r="G28" s="1">
        <v>9000</v>
      </c>
      <c r="H28" s="1">
        <f t="shared" si="10"/>
        <v>7705.8</v>
      </c>
      <c r="I28" s="1">
        <f t="shared" si="11"/>
        <v>6549.93</v>
      </c>
      <c r="J28" s="1">
        <f t="shared" si="12"/>
        <v>385.29</v>
      </c>
      <c r="K28" s="1">
        <f t="shared" si="13"/>
        <v>770.58</v>
      </c>
      <c r="L28" s="1">
        <f t="shared" si="14"/>
        <v>1294.2</v>
      </c>
    </row>
    <row r="29" spans="1:14">
      <c r="A29">
        <v>14010075</v>
      </c>
      <c r="B29" s="2">
        <v>41862</v>
      </c>
      <c r="C29" t="s">
        <v>19</v>
      </c>
      <c r="D29" t="s">
        <v>46</v>
      </c>
      <c r="E29" s="1">
        <v>1417364</v>
      </c>
      <c r="F29" s="1">
        <f t="shared" si="15"/>
        <v>297646.44</v>
      </c>
      <c r="G29" s="1">
        <f t="shared" si="16"/>
        <v>1715010.44</v>
      </c>
      <c r="H29" s="1">
        <f t="shared" si="10"/>
        <v>1213547.0567999999</v>
      </c>
      <c r="I29" s="1">
        <f t="shared" si="11"/>
        <v>1031514.9982799999</v>
      </c>
      <c r="J29" s="1">
        <f t="shared" si="12"/>
        <v>60677.35284</v>
      </c>
      <c r="K29" s="1">
        <f t="shared" si="13"/>
        <v>121354.70568</v>
      </c>
      <c r="L29" s="1">
        <f t="shared" si="14"/>
        <v>203816.94320000001</v>
      </c>
      <c r="M29" s="1"/>
    </row>
    <row r="30" spans="1:14">
      <c r="A30">
        <v>14010076</v>
      </c>
      <c r="B30" s="2">
        <v>41862</v>
      </c>
      <c r="C30" t="s">
        <v>19</v>
      </c>
      <c r="D30" t="s">
        <v>47</v>
      </c>
      <c r="E30" s="1">
        <v>1208585</v>
      </c>
      <c r="F30" s="1">
        <f t="shared" si="15"/>
        <v>253802.84999999998</v>
      </c>
      <c r="G30" s="1">
        <f t="shared" si="16"/>
        <v>1462387.8499999999</v>
      </c>
      <c r="H30" s="1">
        <f t="shared" si="10"/>
        <v>1034790.477</v>
      </c>
      <c r="I30" s="1">
        <f t="shared" si="11"/>
        <v>879571.90544999996</v>
      </c>
      <c r="J30" s="1">
        <f t="shared" si="12"/>
        <v>51739.523849999998</v>
      </c>
      <c r="K30" s="1">
        <f t="shared" si="13"/>
        <v>103479.0477</v>
      </c>
      <c r="L30" s="1">
        <f t="shared" si="14"/>
        <v>173794.52300000002</v>
      </c>
      <c r="M30" s="1"/>
    </row>
    <row r="31" spans="1:14">
      <c r="A31">
        <v>14010079</v>
      </c>
      <c r="B31" s="2">
        <v>41862</v>
      </c>
      <c r="C31" t="s">
        <v>19</v>
      </c>
      <c r="D31" t="s">
        <v>48</v>
      </c>
      <c r="E31" s="1">
        <v>1995245</v>
      </c>
      <c r="F31" s="1">
        <f t="shared" si="15"/>
        <v>419001.45</v>
      </c>
      <c r="G31" s="1">
        <f t="shared" si="16"/>
        <v>2414246.4499999997</v>
      </c>
      <c r="H31" s="1">
        <f t="shared" si="10"/>
        <v>1708328.7689999999</v>
      </c>
      <c r="I31" s="1">
        <f t="shared" si="11"/>
        <v>1452079.4536499998</v>
      </c>
      <c r="J31" s="1">
        <f t="shared" si="12"/>
        <v>85416.438450000001</v>
      </c>
      <c r="K31" s="1">
        <f t="shared" si="13"/>
        <v>170832.8769</v>
      </c>
      <c r="L31" s="1">
        <f t="shared" si="14"/>
        <v>286916.23100000003</v>
      </c>
      <c r="M31" s="1"/>
    </row>
    <row r="32" spans="1:14">
      <c r="A32">
        <v>14010089</v>
      </c>
      <c r="B32" s="2">
        <v>41891</v>
      </c>
      <c r="C32" t="s">
        <v>19</v>
      </c>
      <c r="D32" t="s">
        <v>49</v>
      </c>
      <c r="E32" s="1">
        <v>2280908</v>
      </c>
      <c r="F32" s="1">
        <f t="shared" si="15"/>
        <v>478990.68</v>
      </c>
      <c r="G32" s="1">
        <f t="shared" si="16"/>
        <v>2759898.6799999997</v>
      </c>
      <c r="H32" s="1">
        <f t="shared" si="10"/>
        <v>1952913.4295999999</v>
      </c>
      <c r="I32" s="1">
        <f t="shared" si="11"/>
        <v>1659976.4151599999</v>
      </c>
      <c r="J32" s="1">
        <f t="shared" si="12"/>
        <v>97645.671480000005</v>
      </c>
      <c r="K32" s="1">
        <f t="shared" si="13"/>
        <v>195291.34296000001</v>
      </c>
      <c r="L32" s="1">
        <f t="shared" si="14"/>
        <v>327994.57040000003</v>
      </c>
      <c r="M32" s="1"/>
    </row>
    <row r="33" spans="1:14">
      <c r="A33">
        <v>52014</v>
      </c>
      <c r="B33" s="2">
        <v>41907</v>
      </c>
      <c r="C33" t="s">
        <v>18</v>
      </c>
      <c r="D33" t="s">
        <v>50</v>
      </c>
      <c r="E33" s="1">
        <v>9500</v>
      </c>
      <c r="F33" s="1"/>
      <c r="G33" s="1">
        <v>9500</v>
      </c>
      <c r="H33" s="1">
        <f t="shared" si="10"/>
        <v>8133.9</v>
      </c>
      <c r="I33" s="1">
        <f t="shared" si="11"/>
        <v>6913.8149999999996</v>
      </c>
      <c r="J33" s="1">
        <f t="shared" si="12"/>
        <v>406.69499999999999</v>
      </c>
      <c r="K33" s="1">
        <f t="shared" si="13"/>
        <v>813.39</v>
      </c>
      <c r="L33" s="1">
        <f t="shared" si="14"/>
        <v>1366.1000000000001</v>
      </c>
    </row>
    <row r="34" spans="1:14">
      <c r="A34">
        <v>1212014</v>
      </c>
      <c r="B34" s="2">
        <v>41918</v>
      </c>
      <c r="C34" t="s">
        <v>17</v>
      </c>
      <c r="D34" t="s">
        <v>51</v>
      </c>
      <c r="E34" s="1">
        <v>35500</v>
      </c>
      <c r="F34" s="1">
        <f t="shared" si="15"/>
        <v>7455</v>
      </c>
      <c r="G34" s="1">
        <f t="shared" si="16"/>
        <v>42955</v>
      </c>
      <c r="H34" s="1">
        <f t="shared" si="10"/>
        <v>30395.1</v>
      </c>
      <c r="I34" s="1">
        <f t="shared" si="11"/>
        <v>25835.834999999999</v>
      </c>
      <c r="J34" s="1">
        <f t="shared" si="12"/>
        <v>1519.7550000000001</v>
      </c>
      <c r="K34" s="1">
        <f t="shared" si="13"/>
        <v>3039.51</v>
      </c>
      <c r="L34" s="1">
        <f t="shared" si="14"/>
        <v>5104.9000000000005</v>
      </c>
    </row>
    <row r="35" spans="1:14">
      <c r="A35">
        <v>2014123</v>
      </c>
      <c r="B35" s="2">
        <v>41886</v>
      </c>
      <c r="C35" t="s">
        <v>20</v>
      </c>
      <c r="D35" t="s">
        <v>52</v>
      </c>
      <c r="E35" s="1">
        <v>5500</v>
      </c>
      <c r="F35" s="1">
        <f t="shared" si="15"/>
        <v>1155</v>
      </c>
      <c r="G35" s="1">
        <f t="shared" si="16"/>
        <v>6655</v>
      </c>
      <c r="H35" s="1">
        <f t="shared" si="10"/>
        <v>4709.1000000000004</v>
      </c>
      <c r="I35" s="1">
        <f t="shared" si="11"/>
        <v>4002.7350000000001</v>
      </c>
      <c r="J35" s="1">
        <f t="shared" si="12"/>
        <v>235.45500000000004</v>
      </c>
      <c r="K35" s="1">
        <f t="shared" si="13"/>
        <v>470.91000000000008</v>
      </c>
      <c r="L35" s="1">
        <f t="shared" si="14"/>
        <v>790.90000000000009</v>
      </c>
    </row>
    <row r="36" spans="1:14">
      <c r="A36">
        <v>401000101</v>
      </c>
      <c r="B36" s="2">
        <v>41918</v>
      </c>
      <c r="C36" t="s">
        <v>16</v>
      </c>
      <c r="D36" t="s">
        <v>53</v>
      </c>
      <c r="E36" s="1">
        <v>127500</v>
      </c>
      <c r="F36" s="1">
        <f t="shared" si="15"/>
        <v>26775</v>
      </c>
      <c r="G36" s="1">
        <f t="shared" si="16"/>
        <v>154275</v>
      </c>
      <c r="H36" s="1">
        <f t="shared" si="10"/>
        <v>109165.5</v>
      </c>
      <c r="I36" s="1">
        <f t="shared" si="11"/>
        <v>92790.675000000003</v>
      </c>
      <c r="J36" s="1">
        <f t="shared" si="12"/>
        <v>5458.2750000000005</v>
      </c>
      <c r="K36" s="1">
        <f t="shared" si="13"/>
        <v>10916.550000000001</v>
      </c>
      <c r="L36" s="1">
        <f t="shared" si="14"/>
        <v>18334.5</v>
      </c>
      <c r="N36" s="1"/>
    </row>
    <row r="37" spans="1:14">
      <c r="A37">
        <v>14010101</v>
      </c>
      <c r="B37" s="2">
        <v>41912</v>
      </c>
      <c r="C37" t="s">
        <v>19</v>
      </c>
      <c r="D37" t="s">
        <v>54</v>
      </c>
      <c r="E37" s="1">
        <v>2393063</v>
      </c>
      <c r="F37" s="1">
        <f t="shared" si="15"/>
        <v>502543.23</v>
      </c>
      <c r="G37" s="1">
        <f t="shared" si="16"/>
        <v>2895606.23</v>
      </c>
      <c r="H37" s="1">
        <f t="shared" si="10"/>
        <v>2048940.5405999999</v>
      </c>
      <c r="I37" s="1">
        <f t="shared" si="11"/>
        <v>1741599.45951</v>
      </c>
      <c r="J37" s="1">
        <f t="shared" si="12"/>
        <v>102447.02703</v>
      </c>
      <c r="K37" s="1">
        <f t="shared" si="13"/>
        <v>204894.05405999999</v>
      </c>
      <c r="L37" s="1">
        <f t="shared" si="14"/>
        <v>344122.45940000005</v>
      </c>
      <c r="M37" s="1"/>
    </row>
    <row r="38" spans="1:14">
      <c r="A38">
        <v>14010099</v>
      </c>
      <c r="B38" s="2">
        <v>41912</v>
      </c>
      <c r="C38" t="s">
        <v>19</v>
      </c>
      <c r="D38" t="s">
        <v>55</v>
      </c>
      <c r="E38" s="1">
        <v>553988</v>
      </c>
      <c r="F38" s="1">
        <f t="shared" si="15"/>
        <v>116337.48</v>
      </c>
      <c r="G38" s="1">
        <f t="shared" si="16"/>
        <v>670325.48</v>
      </c>
      <c r="H38" s="1">
        <f t="shared" si="10"/>
        <v>474324.52559999999</v>
      </c>
      <c r="I38" s="1">
        <f t="shared" si="11"/>
        <v>403175.84675999999</v>
      </c>
      <c r="J38" s="1">
        <f t="shared" si="12"/>
        <v>23716.226280000003</v>
      </c>
      <c r="K38" s="1">
        <f t="shared" si="13"/>
        <v>47432.452560000005</v>
      </c>
      <c r="L38" s="1">
        <f t="shared" si="14"/>
        <v>79663.474400000006</v>
      </c>
      <c r="M38" s="1"/>
    </row>
    <row r="39" spans="1:14">
      <c r="A39">
        <v>141021019</v>
      </c>
      <c r="B39" s="2">
        <v>41933</v>
      </c>
      <c r="C39" t="s">
        <v>21</v>
      </c>
      <c r="D39" t="s">
        <v>56</v>
      </c>
      <c r="E39" s="1">
        <v>50000</v>
      </c>
      <c r="F39" s="1">
        <f t="shared" si="15"/>
        <v>10500</v>
      </c>
      <c r="G39" s="1">
        <f t="shared" si="16"/>
        <v>60500</v>
      </c>
      <c r="H39" s="1">
        <f t="shared" si="10"/>
        <v>42810</v>
      </c>
      <c r="I39" s="1">
        <f t="shared" si="11"/>
        <v>36388.5</v>
      </c>
      <c r="J39" s="1">
        <f t="shared" si="12"/>
        <v>2140.5</v>
      </c>
      <c r="K39" s="1">
        <f t="shared" si="13"/>
        <v>4281</v>
      </c>
      <c r="L39" s="1">
        <f t="shared" si="14"/>
        <v>7190.0000000000009</v>
      </c>
    </row>
    <row r="40" spans="1:14">
      <c r="A40">
        <v>214020</v>
      </c>
      <c r="B40" s="2">
        <v>41953</v>
      </c>
      <c r="C40" t="s">
        <v>22</v>
      </c>
      <c r="D40" t="s">
        <v>57</v>
      </c>
      <c r="E40" s="1">
        <v>322314</v>
      </c>
      <c r="F40" s="1">
        <f t="shared" si="15"/>
        <v>67685.94</v>
      </c>
      <c r="G40" s="1">
        <f t="shared" si="16"/>
        <v>389999.94</v>
      </c>
      <c r="H40" s="1">
        <f t="shared" si="10"/>
        <v>275965.24679999996</v>
      </c>
      <c r="I40" s="1">
        <f t="shared" si="11"/>
        <v>234570.45977999998</v>
      </c>
      <c r="J40" s="1">
        <f t="shared" si="12"/>
        <v>13798.262339999999</v>
      </c>
      <c r="K40" s="1">
        <f t="shared" si="13"/>
        <v>27596.524679999999</v>
      </c>
      <c r="L40" s="1">
        <f t="shared" si="14"/>
        <v>46348.753200000006</v>
      </c>
    </row>
    <row r="41" spans="1:14">
      <c r="A41">
        <v>401000117</v>
      </c>
      <c r="B41" s="2">
        <v>41946</v>
      </c>
      <c r="C41" t="s">
        <v>16</v>
      </c>
      <c r="D41" t="s">
        <v>58</v>
      </c>
      <c r="E41" s="1">
        <v>31875</v>
      </c>
      <c r="F41" s="1">
        <f t="shared" si="15"/>
        <v>6693.75</v>
      </c>
      <c r="G41" s="1">
        <f t="shared" si="16"/>
        <v>38568.75</v>
      </c>
      <c r="H41" s="1">
        <f t="shared" si="10"/>
        <v>27291.375</v>
      </c>
      <c r="I41" s="1">
        <f t="shared" si="11"/>
        <v>23197.668750000001</v>
      </c>
      <c r="J41" s="1">
        <f t="shared" si="12"/>
        <v>1364.5687500000001</v>
      </c>
      <c r="K41" s="1">
        <f t="shared" si="13"/>
        <v>2729.1375000000003</v>
      </c>
      <c r="L41" s="1">
        <f t="shared" si="14"/>
        <v>4583.625</v>
      </c>
      <c r="N41" s="1"/>
    </row>
    <row r="42" spans="1:14">
      <c r="A42">
        <v>2014138</v>
      </c>
      <c r="B42" s="2">
        <v>41953</v>
      </c>
      <c r="C42" t="s">
        <v>23</v>
      </c>
      <c r="D42" t="s">
        <v>59</v>
      </c>
      <c r="E42" s="1">
        <v>7800</v>
      </c>
      <c r="F42" s="1">
        <f t="shared" si="15"/>
        <v>1638</v>
      </c>
      <c r="G42" s="1">
        <f t="shared" si="16"/>
        <v>9438</v>
      </c>
      <c r="H42" s="1">
        <f t="shared" si="10"/>
        <v>6678.36</v>
      </c>
      <c r="I42" s="1">
        <f t="shared" si="11"/>
        <v>5676.6059999999998</v>
      </c>
      <c r="J42" s="1">
        <f t="shared" si="12"/>
        <v>333.91800000000001</v>
      </c>
      <c r="K42" s="1">
        <f t="shared" si="13"/>
        <v>667.83600000000001</v>
      </c>
      <c r="L42" s="1">
        <f t="shared" si="14"/>
        <v>1121.6400000000001</v>
      </c>
    </row>
    <row r="43" spans="1:14">
      <c r="A43">
        <v>2014145</v>
      </c>
      <c r="B43" s="2">
        <v>41969</v>
      </c>
      <c r="C43" t="s">
        <v>23</v>
      </c>
      <c r="D43" t="s">
        <v>60</v>
      </c>
      <c r="E43" s="1">
        <v>500</v>
      </c>
      <c r="F43" s="1">
        <f t="shared" si="15"/>
        <v>105</v>
      </c>
      <c r="G43" s="1">
        <f t="shared" si="16"/>
        <v>605</v>
      </c>
      <c r="H43" s="1">
        <f t="shared" si="10"/>
        <v>428.1</v>
      </c>
      <c r="I43" s="1">
        <f t="shared" si="11"/>
        <v>363.88499999999999</v>
      </c>
      <c r="J43" s="1">
        <f t="shared" si="12"/>
        <v>21.405000000000001</v>
      </c>
      <c r="K43" s="1">
        <f t="shared" si="13"/>
        <v>42.81</v>
      </c>
      <c r="L43" s="1">
        <f t="shared" si="14"/>
        <v>71.900000000000006</v>
      </c>
    </row>
    <row r="44" spans="1:14">
      <c r="A44">
        <v>14010126</v>
      </c>
      <c r="B44" s="2">
        <v>41957</v>
      </c>
      <c r="C44" t="s">
        <v>19</v>
      </c>
      <c r="D44" t="s">
        <v>61</v>
      </c>
      <c r="E44" s="1">
        <v>2629302</v>
      </c>
      <c r="F44" s="1">
        <f t="shared" si="15"/>
        <v>552153.41999999993</v>
      </c>
      <c r="G44" s="1">
        <f t="shared" si="16"/>
        <v>3181455.42</v>
      </c>
      <c r="H44" s="1">
        <f t="shared" si="10"/>
        <v>2251208.3723999998</v>
      </c>
      <c r="I44" s="1">
        <f t="shared" si="11"/>
        <v>1913527.1165399998</v>
      </c>
      <c r="J44" s="1">
        <f t="shared" si="12"/>
        <v>112560.41862</v>
      </c>
      <c r="K44" s="1">
        <f t="shared" si="13"/>
        <v>225120.83723999999</v>
      </c>
      <c r="L44" s="1">
        <f t="shared" si="14"/>
        <v>378093.62760000001</v>
      </c>
      <c r="M44" s="1"/>
    </row>
    <row r="45" spans="1:14">
      <c r="A45">
        <v>14010129</v>
      </c>
      <c r="B45" s="2">
        <v>41957</v>
      </c>
      <c r="C45" t="s">
        <v>19</v>
      </c>
      <c r="D45" t="s">
        <v>62</v>
      </c>
      <c r="E45" s="1">
        <v>1694835</v>
      </c>
      <c r="F45" s="1">
        <f t="shared" si="15"/>
        <v>355915.35</v>
      </c>
      <c r="G45" s="1">
        <f t="shared" si="16"/>
        <v>2050750.3499999999</v>
      </c>
      <c r="H45" s="1">
        <f t="shared" si="10"/>
        <v>1451117.727</v>
      </c>
      <c r="I45" s="1">
        <f t="shared" si="11"/>
        <v>1233450.0679499998</v>
      </c>
      <c r="J45" s="1">
        <f t="shared" si="12"/>
        <v>72555.886350000001</v>
      </c>
      <c r="K45" s="1">
        <f t="shared" si="13"/>
        <v>145111.7727</v>
      </c>
      <c r="L45" s="1">
        <f t="shared" si="14"/>
        <v>243717.27300000002</v>
      </c>
      <c r="M45" s="1"/>
    </row>
    <row r="46" spans="1:14">
      <c r="A46">
        <v>14010130</v>
      </c>
      <c r="B46" s="2">
        <v>41957</v>
      </c>
      <c r="C46" t="s">
        <v>19</v>
      </c>
      <c r="D46" t="s">
        <v>63</v>
      </c>
      <c r="E46" s="1">
        <v>1618710</v>
      </c>
      <c r="F46" s="1">
        <f t="shared" si="15"/>
        <v>339929.1</v>
      </c>
      <c r="G46" s="1">
        <f t="shared" si="16"/>
        <v>1958639.0999999999</v>
      </c>
      <c r="H46" s="1">
        <f t="shared" si="10"/>
        <v>1385939.5019999999</v>
      </c>
      <c r="I46" s="1">
        <f t="shared" si="11"/>
        <v>1178048.5766999999</v>
      </c>
      <c r="J46" s="1">
        <f t="shared" si="12"/>
        <v>69296.975099999996</v>
      </c>
      <c r="K46" s="1">
        <f t="shared" si="13"/>
        <v>138593.95019999999</v>
      </c>
      <c r="L46" s="1">
        <f t="shared" si="14"/>
        <v>232770.49800000002</v>
      </c>
      <c r="M46" s="1"/>
    </row>
    <row r="47" spans="1:14">
      <c r="A47">
        <v>14010157</v>
      </c>
      <c r="B47" s="2">
        <v>42018</v>
      </c>
      <c r="C47" t="s">
        <v>19</v>
      </c>
      <c r="D47" t="s">
        <v>64</v>
      </c>
      <c r="E47" s="1">
        <v>4027605</v>
      </c>
      <c r="F47" s="1">
        <f t="shared" si="15"/>
        <v>845797.04999999993</v>
      </c>
      <c r="G47" s="1">
        <f t="shared" si="16"/>
        <v>4873402.05</v>
      </c>
      <c r="H47" s="1">
        <f t="shared" si="10"/>
        <v>3448435.4010000001</v>
      </c>
      <c r="I47" s="1">
        <f t="shared" si="11"/>
        <v>2931170.0908499998</v>
      </c>
      <c r="J47" s="1">
        <f t="shared" si="12"/>
        <v>172421.77005000002</v>
      </c>
      <c r="K47" s="1">
        <f t="shared" si="13"/>
        <v>344843.54010000004</v>
      </c>
      <c r="L47" s="1">
        <f t="shared" si="14"/>
        <v>579169.59900000005</v>
      </c>
    </row>
    <row r="48" spans="1:14">
      <c r="A48">
        <v>1902014</v>
      </c>
      <c r="B48" s="2">
        <v>42019</v>
      </c>
      <c r="C48" t="s">
        <v>17</v>
      </c>
      <c r="D48" t="s">
        <v>65</v>
      </c>
      <c r="E48" s="1">
        <v>35500</v>
      </c>
      <c r="F48" s="1">
        <f t="shared" si="15"/>
        <v>7455</v>
      </c>
      <c r="G48" s="1">
        <f t="shared" si="16"/>
        <v>42955</v>
      </c>
      <c r="H48" s="1">
        <f t="shared" si="10"/>
        <v>30395.1</v>
      </c>
      <c r="I48" s="1">
        <f t="shared" si="11"/>
        <v>25835.834999999999</v>
      </c>
      <c r="J48" s="1">
        <f t="shared" si="12"/>
        <v>1519.7550000000001</v>
      </c>
      <c r="K48" s="1">
        <f t="shared" si="13"/>
        <v>3039.51</v>
      </c>
      <c r="L48" s="1">
        <f t="shared" si="14"/>
        <v>5104.9000000000005</v>
      </c>
    </row>
    <row r="49" spans="1:13">
      <c r="A49">
        <v>501000004</v>
      </c>
      <c r="B49" s="2">
        <v>42019</v>
      </c>
      <c r="C49" t="s">
        <v>16</v>
      </c>
      <c r="D49" t="s">
        <v>66</v>
      </c>
      <c r="E49" s="1">
        <v>63750</v>
      </c>
      <c r="F49" s="1">
        <f t="shared" si="15"/>
        <v>13387.5</v>
      </c>
      <c r="G49" s="1">
        <f t="shared" si="16"/>
        <v>77137.5</v>
      </c>
      <c r="H49" s="1">
        <f t="shared" si="10"/>
        <v>54582.75</v>
      </c>
      <c r="I49" s="1">
        <f t="shared" si="11"/>
        <v>46395.337500000001</v>
      </c>
      <c r="J49" s="1">
        <f t="shared" si="12"/>
        <v>2729.1375000000003</v>
      </c>
      <c r="K49" s="1">
        <f t="shared" si="13"/>
        <v>5458.2750000000005</v>
      </c>
      <c r="L49" s="1">
        <f t="shared" si="14"/>
        <v>9167.25</v>
      </c>
    </row>
    <row r="50" spans="1:13">
      <c r="A50">
        <v>14010160</v>
      </c>
      <c r="B50" s="2">
        <v>42039</v>
      </c>
      <c r="C50" t="s">
        <v>19</v>
      </c>
      <c r="D50" t="s">
        <v>67</v>
      </c>
      <c r="E50" s="1">
        <v>1820096</v>
      </c>
      <c r="F50" s="1">
        <f t="shared" si="15"/>
        <v>382220.16</v>
      </c>
      <c r="G50" s="1">
        <f t="shared" si="16"/>
        <v>2202316.16</v>
      </c>
      <c r="H50" s="1">
        <f t="shared" si="10"/>
        <v>1558366.1952</v>
      </c>
      <c r="I50" s="1">
        <f t="shared" si="11"/>
        <v>1324611.2659199999</v>
      </c>
      <c r="J50" s="1">
        <f t="shared" si="12"/>
        <v>77918.309760000004</v>
      </c>
      <c r="K50" s="1">
        <f t="shared" si="13"/>
        <v>155836.61952000001</v>
      </c>
      <c r="L50" s="1">
        <f t="shared" si="14"/>
        <v>261729.80480000001</v>
      </c>
      <c r="M50" s="1"/>
    </row>
    <row r="51" spans="1:13">
      <c r="A51">
        <v>14010159</v>
      </c>
      <c r="B51" s="2">
        <v>42039</v>
      </c>
      <c r="C51" t="s">
        <v>19</v>
      </c>
      <c r="D51" t="s">
        <v>68</v>
      </c>
      <c r="E51" s="1">
        <v>430966</v>
      </c>
      <c r="F51" s="1">
        <f t="shared" si="15"/>
        <v>90502.86</v>
      </c>
      <c r="G51" s="1">
        <f t="shared" si="16"/>
        <v>521468.86</v>
      </c>
      <c r="H51" s="1">
        <f t="shared" si="10"/>
        <v>368993.08919999999</v>
      </c>
      <c r="I51" s="1">
        <f t="shared" si="11"/>
        <v>313644.12581999996</v>
      </c>
      <c r="J51" s="1">
        <f t="shared" si="12"/>
        <v>18449.654460000002</v>
      </c>
      <c r="K51" s="1">
        <f t="shared" si="13"/>
        <v>36899.308920000003</v>
      </c>
      <c r="L51" s="1">
        <f t="shared" si="14"/>
        <v>61972.910800000005</v>
      </c>
      <c r="M51" s="1"/>
    </row>
    <row r="52" spans="1:13">
      <c r="A52">
        <v>150100006</v>
      </c>
      <c r="B52" s="2">
        <v>42039</v>
      </c>
      <c r="C52" t="s">
        <v>19</v>
      </c>
      <c r="D52" t="s">
        <v>69</v>
      </c>
      <c r="E52" s="1">
        <v>2372851</v>
      </c>
      <c r="F52" s="1">
        <f t="shared" si="15"/>
        <v>498298.70999999996</v>
      </c>
      <c r="G52" s="1">
        <f t="shared" si="16"/>
        <v>2871149.71</v>
      </c>
      <c r="H52" s="1">
        <f t="shared" si="10"/>
        <v>2031635.0262</v>
      </c>
      <c r="I52" s="1">
        <f t="shared" si="11"/>
        <v>1726889.7722699998</v>
      </c>
      <c r="J52" s="1">
        <f t="shared" si="12"/>
        <v>101581.75131000001</v>
      </c>
      <c r="K52" s="1">
        <f t="shared" si="13"/>
        <v>203163.50262000001</v>
      </c>
      <c r="L52" s="1">
        <f t="shared" si="14"/>
        <v>341215.97380000004</v>
      </c>
      <c r="M52" s="1"/>
    </row>
    <row r="53" spans="1:13">
      <c r="A53">
        <v>501000012</v>
      </c>
      <c r="B53" s="2">
        <v>42040</v>
      </c>
      <c r="C53" t="s">
        <v>16</v>
      </c>
      <c r="D53" t="s">
        <v>70</v>
      </c>
      <c r="E53" s="1">
        <v>31875</v>
      </c>
      <c r="F53" s="1">
        <f t="shared" si="15"/>
        <v>6693.75</v>
      </c>
      <c r="G53" s="1">
        <f t="shared" si="16"/>
        <v>38568.75</v>
      </c>
      <c r="H53" s="1">
        <f t="shared" si="10"/>
        <v>27291.375</v>
      </c>
      <c r="I53" s="1">
        <f t="shared" si="11"/>
        <v>23197.668750000001</v>
      </c>
      <c r="J53" s="1">
        <f t="shared" si="12"/>
        <v>1364.5687500000001</v>
      </c>
      <c r="K53" s="1">
        <f t="shared" si="13"/>
        <v>2729.1375000000003</v>
      </c>
      <c r="L53" s="1">
        <f t="shared" si="14"/>
        <v>4583.625</v>
      </c>
    </row>
    <row r="54" spans="1:13">
      <c r="A54">
        <v>215001</v>
      </c>
      <c r="B54" s="2">
        <v>42052</v>
      </c>
      <c r="C54" t="s">
        <v>22</v>
      </c>
      <c r="D54" t="s">
        <v>71</v>
      </c>
      <c r="E54" s="1">
        <v>319628.05</v>
      </c>
      <c r="F54" s="1">
        <f t="shared" si="15"/>
        <v>67121.890499999994</v>
      </c>
      <c r="G54" s="1">
        <f t="shared" si="16"/>
        <v>386749.94049999997</v>
      </c>
      <c r="H54" s="1">
        <f t="shared" si="10"/>
        <v>273665.53641</v>
      </c>
      <c r="I54" s="1">
        <f t="shared" si="11"/>
        <v>232615.70594849999</v>
      </c>
      <c r="J54" s="1">
        <f t="shared" si="12"/>
        <v>13683.276820500001</v>
      </c>
      <c r="K54" s="1">
        <f t="shared" si="13"/>
        <v>27366.553641000002</v>
      </c>
      <c r="L54" s="1">
        <f t="shared" si="14"/>
        <v>45962.513590000002</v>
      </c>
    </row>
    <row r="55" spans="1:13">
      <c r="A55">
        <v>501000023</v>
      </c>
      <c r="B55" s="2">
        <v>42065</v>
      </c>
      <c r="C55" t="s">
        <v>16</v>
      </c>
      <c r="D55" t="s">
        <v>72</v>
      </c>
      <c r="E55" s="1">
        <v>31875</v>
      </c>
      <c r="F55" s="1">
        <f t="shared" si="15"/>
        <v>6693.75</v>
      </c>
      <c r="G55" s="1">
        <f t="shared" si="16"/>
        <v>38568.75</v>
      </c>
      <c r="H55" s="1">
        <f t="shared" si="10"/>
        <v>27291.375</v>
      </c>
      <c r="I55" s="1">
        <f t="shared" si="11"/>
        <v>23197.668750000001</v>
      </c>
      <c r="J55" s="1">
        <f t="shared" si="12"/>
        <v>1364.5687500000001</v>
      </c>
      <c r="K55" s="1">
        <f t="shared" si="13"/>
        <v>2729.1375000000003</v>
      </c>
      <c r="L55" s="1">
        <f t="shared" si="14"/>
        <v>4583.625</v>
      </c>
    </row>
    <row r="56" spans="1:13">
      <c r="A56">
        <v>501000032</v>
      </c>
      <c r="B56" s="2">
        <v>42095</v>
      </c>
      <c r="C56" t="s">
        <v>16</v>
      </c>
      <c r="D56" t="s">
        <v>73</v>
      </c>
      <c r="E56" s="1">
        <v>31875</v>
      </c>
      <c r="F56" s="1">
        <f t="shared" si="15"/>
        <v>6693.75</v>
      </c>
      <c r="G56" s="1">
        <f t="shared" si="16"/>
        <v>38568.75</v>
      </c>
      <c r="H56" s="1">
        <f t="shared" si="10"/>
        <v>27291.375</v>
      </c>
      <c r="I56" s="1">
        <f t="shared" si="11"/>
        <v>23197.668750000001</v>
      </c>
      <c r="J56" s="1">
        <f t="shared" si="12"/>
        <v>1364.5687500000001</v>
      </c>
      <c r="K56" s="1">
        <f t="shared" si="13"/>
        <v>2729.1375000000003</v>
      </c>
      <c r="L56" s="1">
        <f t="shared" si="14"/>
        <v>4583.625</v>
      </c>
    </row>
    <row r="57" spans="1:13">
      <c r="G57" s="1"/>
    </row>
    <row r="59" spans="1:13">
      <c r="E59" s="1"/>
      <c r="F59" s="1"/>
    </row>
    <row r="60" spans="1:13">
      <c r="F60" s="1"/>
    </row>
  </sheetData>
  <printOptions headings="1" gridLines="1"/>
  <pageMargins left="0.70866141732283472" right="0.70866141732283472" top="0.78740157480314965" bottom="0.78740157480314965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2015-04-10T05:25:04Z</cp:lastPrinted>
  <dcterms:created xsi:type="dcterms:W3CDTF">2014-10-17T07:43:00Z</dcterms:created>
  <dcterms:modified xsi:type="dcterms:W3CDTF">2015-04-17T09:50:26Z</dcterms:modified>
</cp:coreProperties>
</file>